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53222"/>
  <mc:AlternateContent xmlns:mc="http://schemas.openxmlformats.org/markup-compatibility/2006">
    <mc:Choice Requires="x15">
      <x15ac:absPath xmlns:x15ac="http://schemas.microsoft.com/office/spreadsheetml/2010/11/ac" url="C:\Local D\марина\Работа\РЭК 2014-2016 от 18.03.15\Передача электроэнергии\2020\Информация к раскрытию на 2020 год\"/>
    </mc:Choice>
  </mc:AlternateContent>
  <bookViews>
    <workbookView xWindow="0" yWindow="0" windowWidth="28800" windowHeight="12435"/>
  </bookViews>
  <sheets>
    <sheet name="2020" sheetId="1" r:id="rId1"/>
  </sheets>
  <externalReferences>
    <externalReference r:id="rId2"/>
    <externalReference r:id="rId3"/>
  </externalReferences>
  <definedNames>
    <definedName name="Nотп_вн" localSheetId="0">#REF!</definedName>
    <definedName name="Nотп_вн">#REF!</definedName>
    <definedName name="Nотп_нн" localSheetId="0">#REF!</definedName>
    <definedName name="Nотп_нн">#REF!</definedName>
    <definedName name="Nотп_нн_ВН" localSheetId="0">#REF!</definedName>
    <definedName name="Nотп_нн_ВН">#REF!</definedName>
    <definedName name="Nотп_нн_смежн" localSheetId="0">#REF!</definedName>
    <definedName name="Nотп_нн_смежн">#REF!</definedName>
    <definedName name="Nотп_нн_СН1" localSheetId="0">#REF!</definedName>
    <definedName name="Nотп_нн_СН1">#REF!</definedName>
    <definedName name="Nотп_нн_СН2" localSheetId="0">#REF!</definedName>
    <definedName name="Nотп_нн_СН2">#REF!</definedName>
    <definedName name="Nотп_сн1" localSheetId="0">#REF!</definedName>
    <definedName name="Nотп_сн1">#REF!</definedName>
    <definedName name="Nотп_сн1_ВН" localSheetId="0">#REF!</definedName>
    <definedName name="Nотп_сн1_ВН">#REF!</definedName>
    <definedName name="Nотп_сн1_смежн" localSheetId="0">#REF!</definedName>
    <definedName name="Nотп_сн1_смежн">#REF!</definedName>
    <definedName name="Nотп_сн2" localSheetId="0">#REF!</definedName>
    <definedName name="Nотп_сн2">#REF!</definedName>
    <definedName name="Nотп_сн2_ВН" localSheetId="0">#REF!</definedName>
    <definedName name="Nотп_сн2_ВН">#REF!</definedName>
    <definedName name="Nотп_сн2_смежн" localSheetId="0">#REF!</definedName>
    <definedName name="Nотп_сн2_смежн">#REF!</definedName>
    <definedName name="Nотп_сн2_СН1" localSheetId="0">#REF!</definedName>
    <definedName name="Nотп_сн2_СН1">#REF!</definedName>
    <definedName name="Nпо_вн" localSheetId="0">#REF!</definedName>
    <definedName name="Nпо_вн">#REF!</definedName>
    <definedName name="Nпо_всего" localSheetId="0">#REF!</definedName>
    <definedName name="Nпо_всего">#REF!</definedName>
    <definedName name="Nпо_нн" localSheetId="0">#REF!</definedName>
    <definedName name="Nпо_нн">#REF!</definedName>
    <definedName name="Nпо_сн1" localSheetId="0">#REF!</definedName>
    <definedName name="Nпо_сн1">#REF!</definedName>
    <definedName name="Nпо_сн2" localSheetId="0">#REF!</definedName>
    <definedName name="Nпо_сн2">#REF!</definedName>
    <definedName name="Nпост_вн" localSheetId="0">#REF!</definedName>
    <definedName name="Nпост_вн">#REF!</definedName>
    <definedName name="Nпост_всего" localSheetId="0">#REF!</definedName>
    <definedName name="Nпост_всего">#REF!</definedName>
    <definedName name="Nпост_нн" localSheetId="0">#REF!</definedName>
    <definedName name="Nпост_нн">#REF!</definedName>
    <definedName name="Nпост_сн1" localSheetId="0">#REF!</definedName>
    <definedName name="Nпост_сн1">#REF!</definedName>
    <definedName name="Nпост_сн2" localSheetId="0">#REF!</definedName>
    <definedName name="Nпост_сн2">#REF!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'[1]16'!$E$15:$I$16,'[1]16'!$E$18:$I$20,'[1]16'!$E$23:$I$23,'[1]16'!$E$26:$I$26,'[1]16'!$E$29:$I$29,'[1]16'!$E$32:$I$32,'[1]16'!$E$35:$I$35,'[1]16'!$B$34,'[1]16'!$B$37</definedName>
    <definedName name="P1_SCOPE_17_PRT" hidden="1">'[1]17'!$E$13:$H$21,'[1]17'!$J$9:$J$11,'[1]17'!$J$13:$J$21,'[1]17'!$E$24:$H$26,'[1]17'!$E$28:$H$36,'[1]17'!$J$24:$M$26,'[1]17'!$J$28:$M$36,'[1]17'!$E$39:$H$41</definedName>
    <definedName name="P1_SCOPE_4_PRT" hidden="1">'[1]4'!$F$23:$I$23,'[1]4'!$F$25:$I$25,'[1]4'!$F$27:$I$31,'[1]4'!$K$14:$N$20,'[1]4'!$K$23:$N$23,'[1]4'!$K$25:$N$25,'[1]4'!$K$27:$N$31,'[1]4'!$P$14:$S$20,'[1]4'!$P$23:$S$23</definedName>
    <definedName name="P1_SCOPE_5_PRT" hidden="1">'[1]5'!$F$23:$I$23,'[1]5'!$F$25:$I$25,'[1]5'!$F$27:$I$31,'[1]5'!$K$14:$N$21,'[1]5'!$K$23:$N$23,'[1]5'!$K$25:$N$25,'[1]5'!$K$27:$N$31,'[1]5'!$P$14:$S$21,'[1]5'!$P$23:$S$23</definedName>
    <definedName name="P1_SCOPE_F1_PRT" hidden="1">'[1]Ф-1 (для АО-энерго)'!$D$74:$E$84,'[1]Ф-1 (для АО-энерго)'!$D$71:$E$72,'[1]Ф-1 (для АО-энерго)'!$D$66:$E$69,'[1]Ф-1 (для АО-энерго)'!$D$61:$E$64</definedName>
    <definedName name="P1_SCOPE_F2_PRT" hidden="1">'[1]Ф-2 (для АО-энерго)'!$G$56,'[1]Ф-2 (для АО-энерго)'!$E$55:$E$56,'[1]Ф-2 (для АО-энерго)'!$F$55:$G$55,'[1]Ф-2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[1]перекрестка!$H$15:$H$19,[1]перекрестка!$H$21:$H$25,[1]перекрестка!$J$14:$J$25,[1]перекрестка!$K$15:$K$19,[1]перекрестка!$K$21:$K$25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[1]свод!$E$70:$M$79,[1]свод!$E$81:$M$81,[1]свод!$E$83:$M$88,[1]свод!$E$90:$M$90,[1]свод!$E$92:$M$96,[1]свод!$E$98:$M$98,[1]свод!$E$101:$M$102</definedName>
    <definedName name="P1_SCOPE_SV_PRT" hidden="1">[1]свод!$E$18:$I$19,[1]свод!$E$23:$H$26,[1]свод!$E$28:$I$29,[1]свод!$E$32:$I$36,[1]свод!$E$38:$I$40,[1]свод!$E$42:$I$53,[1]свод!$E$55:$I$56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2_SCOPE_16_PRT" hidden="1">'[1]16'!$E$38:$I$38,'[1]16'!$E$41:$I$41,'[1]16'!$E$45:$I$47,'[1]16'!$E$49:$I$49,'[1]16'!$E$53:$I$54,'[1]16'!$E$56:$I$57,'[1]16'!$E$59:$I$59,'[1]16'!$E$9:$I$13</definedName>
    <definedName name="P2_SCOPE_4_PRT" hidden="1">'[1]4'!$P$25:$S$25,'[1]4'!$P$27:$S$31,'[1]4'!$U$14:$X$20,'[1]4'!$U$23:$X$23,'[1]4'!$U$25:$X$25,'[1]4'!$U$27:$X$31,'[1]4'!$Z$14:$AC$20,'[1]4'!$Z$23:$AC$23,'[1]4'!$Z$25:$AC$25</definedName>
    <definedName name="P2_SCOPE_5_PRT" hidden="1">'[1]5'!$P$25:$S$25,'[1]5'!$P$27:$S$31,'[1]5'!$U$14:$X$21,'[1]5'!$U$23:$X$23,'[1]5'!$U$25:$X$25,'[1]5'!$U$27:$X$31,'[1]5'!$Z$14:$AC$21,'[1]5'!$Z$23:$AC$23,'[1]5'!$Z$25:$AC$25</definedName>
    <definedName name="P2_SCOPE_F1_PRT" hidden="1">'[1]Ф-1 (для АО-энерго)'!$D$56:$E$59,'[1]Ф-1 (для АО-энерго)'!$D$34:$E$50,'[1]Ф-1 (для АО-энерго)'!$D$32:$E$32,'[1]Ф-1 (для АО-энерго)'!$D$23:$E$30</definedName>
    <definedName name="P2_SCOPE_F2_PRT" hidden="1">'[1]Ф-2 (для АО-энерго)'!$D$52:$G$54,'[1]Ф-2 (для АО-энерго)'!$C$21:$E$42,'[1]Ф-2 (для АО-энерго)'!$A$12:$E$12,'[1]Ф-2 (для АО-энерго)'!$C$8:$E$11</definedName>
    <definedName name="P2_SCOPE_PER_PRT" hidden="1">[1]перекрестка!$N$14:$N$25,[1]перекрестка!$N$27:$N$31,[1]перекрестка!$J$27:$K$31,[1]перекрестка!$F$27:$H$31,[1]перекрестка!$F$33:$H$37</definedName>
    <definedName name="P2_SCOPE_SV_PRT" hidden="1">[1]свод!$E$58:$I$63,[1]свод!$E$72:$I$79,[1]свод!$E$81:$I$81,[1]свод!$E$85:$H$88,[1]свод!$E$90:$I$90,[1]свод!$E$107:$I$112,[1]свод!$E$114:$I$117</definedName>
    <definedName name="P3_SCOPE_F1_PRT" hidden="1">'[1]Ф-1 (для АО-энерго)'!$E$16:$E$17,'[1]Ф-1 (для АО-энерго)'!$C$4:$D$4,'[1]Ф-1 (для АО-энерго)'!$C$7:$E$10,'[1]Ф-1 (для АО-энерго)'!$A$11:$E$11</definedName>
    <definedName name="P3_SCOPE_PER_PRT" hidden="1">[1]перекрестка!$J$33:$K$37,[1]перекрестка!$N$33:$N$37,[1]перекрестка!$F$39:$H$43,[1]перекрестка!$J$39:$K$43,[1]перекрестка!$N$39:$N$43</definedName>
    <definedName name="P3_SCOPE_SV_PRT" hidden="1">[1]свод!$E$121:$I$121,[1]свод!$E$124:$H$127,[1]свод!$D$135:$G$135,[1]свод!$I$135:$I$140,[1]свод!$H$137:$H$140,[1]свод!$D$138:$G$140,[1]свод!$E$15:$I$16</definedName>
    <definedName name="P4_SCOPE_F1_PRT" hidden="1">'[1]Ф-1 (для АО-энерго)'!$C$13:$E$13,'[1]Ф-1 (для АО-энерго)'!$A$14:$E$14,'[1]Ф-1 (для АО-энерго)'!$C$23:$C$50,'[1]Ф-1 (для АО-энерго)'!$C$54:$C$95</definedName>
    <definedName name="P4_SCOPE_PER_PRT" hidden="1">[1]перекрестка!$F$45:$H$49,[1]перекрестка!$J$45:$K$49,[1]перекрестка!$N$45:$N$49,[1]перекрестка!$F$53:$G$64,[1]перекрестка!$H$54:$H$58</definedName>
    <definedName name="P5_SCOPE_PER_PRT" hidden="1">[1]перекрестка!$H$60:$H$64,[1]перекрестка!$J$53:$J$64,[1]перекрестка!$K$54:$K$58,[1]перекрестка!$K$60:$K$64,[1]перекрестка!$N$53:$N$64</definedName>
    <definedName name="P6_SCOPE_PER_PRT" hidden="1">[1]перекрестка!$F$66:$H$70,[1]перекрестка!$J$66:$K$70,[1]перекрестка!$N$66:$N$70,[1]перекрестка!$F$72:$H$76,[1]перекрестка!$J$72:$K$76</definedName>
    <definedName name="P7_SCOPE_PER_PRT" hidden="1">[1]перекрестка!$N$72:$N$76,[1]перекрестка!$F$78:$H$82,[1]перекрестка!$J$78:$K$82,[1]перекрестка!$N$78:$N$82,[1]перекрестка!$F$84:$H$88</definedName>
    <definedName name="P8_SCOPE_PER_PRT" hidden="1">[1]перекрестка!$J$84:$K$88,[1]перекрестка!$N$84:$N$88,[1]перекрестка!$F$14:$G$25,P1_SCOPE_PER_PRT,P2_SCOPE_PER_PRT,P3_SCOPE_PER_PRT,P4_SCOPE_PER_PRT</definedName>
    <definedName name="SCOPE_16_PRT">P1_SCOPE_16_PRT,P2_SCOPE_16_PRT</definedName>
    <definedName name="SCOPE_17.1_LD" localSheetId="0">#REF!</definedName>
    <definedName name="SCOPE_17.1_LD">#REF!</definedName>
    <definedName name="SCOPE_17.1_PRT">'[2]17.1'!$D$14:$F$17,'[2]17.1'!$D$19:$F$22,'[2]17.1'!$I$9:$I$12,'[2]17.1'!$I$14:$I$17,'[2]17.1'!$I$19:$I$22,'[2]17.1'!$D$9:$F$12</definedName>
    <definedName name="SCOPE_17_PRT">'[1]17'!$J$39:$M$41,'[1]17'!$E$43:$H$51,'[1]17'!$J$43:$M$51,'[1]17'!$E$54:$H$56,'[1]17'!$E$58:$H$66,'[1]17'!$E$69:$M$81,'[1]17'!$E$9:$H$11,P1_SCOPE_17_PRT</definedName>
    <definedName name="SCOPE_24_LD">'[1]24'!$E$8:$J$47,'[1]24'!$E$49:$J$66</definedName>
    <definedName name="SCOPE_24_PRT">'[1]24'!$E$41:$I$41,'[1]24'!$E$34:$I$34,'[1]24'!$E$36:$I$36,'[1]24'!$E$43:$I$43</definedName>
    <definedName name="SCOPE_25_PRT">'[1]25'!$E$20:$I$20,'[1]25'!$E$34:$I$34,'[1]25'!$E$41:$I$41,'[1]25'!$E$8:$I$10</definedName>
    <definedName name="SCOPE_4_PRT">'[1]4'!$Z$27:$AC$31,'[1]4'!$F$14:$I$20,P1_SCOPE_4_PRT,P2_SCOPE_4_PRT</definedName>
    <definedName name="SCOPE_5_PRT">'[1]5'!$Z$27:$AC$31,'[1]5'!$F$14:$I$21,P1_SCOPE_5_PRT,P2_SCOPE_5_PRT</definedName>
    <definedName name="SCOPE_F1_PRT">'[1]Ф-1 (для АО-энерго)'!$D$86:$E$95,P1_SCOPE_F1_PRT,P2_SCOPE_F1_PRT,P3_SCOPE_F1_PRT,P4_SCOPE_F1_PRT</definedName>
    <definedName name="SCOPE_F2_PRT">'[1]Ф-2 (для АО-энерго)'!$C$5:$D$5,'[1]Ф-2 (для АО-энерго)'!$C$52:$C$57,'[1]Ф-2 (для АО-энерго)'!$D$57:$G$57,P1_SCOPE_F2_PRT,P2_SCOPE_F2_PRT</definedName>
    <definedName name="SCOPE_PER_PRT">P5_SCOPE_PER_PRT,P6_SCOPE_PER_PRT,P7_SCOPE_PER_PRT,P8_SCOPE_PER_PRT</definedName>
    <definedName name="SCOPE_SPR_PRT">[1]Справочники!$D$21:$J$22,[1]Справочники!$E$13:$I$14,[1]Справочники!$F$27:$H$28</definedName>
    <definedName name="SCOPE_SV_LD1">[1]свод!$E$104:$M$104,[1]свод!$E$106:$M$117,[1]свод!$E$120:$M$121,[1]свод!$E$123:$M$127,[1]свод!$E$10:$M$68,P1_SCOPE_SV_LD1</definedName>
    <definedName name="SCOPE_SV_PRT">P1_SCOPE_SV_PRT,P2_SCOPE_SV_PRT,P3_SCOPE_SV_PRT</definedName>
    <definedName name="SUM_У" localSheetId="0">#REF!</definedName>
    <definedName name="SUM_У">#REF!</definedName>
    <definedName name="альфа_вн" localSheetId="0">#REF!</definedName>
    <definedName name="альфа_вн">#REF!</definedName>
    <definedName name="альфа_нн" localSheetId="0">#REF!</definedName>
    <definedName name="альфа_нн">#REF!</definedName>
    <definedName name="альфа_сн1" localSheetId="0">#REF!</definedName>
    <definedName name="альфа_сн1">#REF!</definedName>
    <definedName name="альфа_сн2" localSheetId="0">#REF!</definedName>
    <definedName name="альфа_сн2">#REF!</definedName>
    <definedName name="длт_З_пот" localSheetId="0">#REF!</definedName>
    <definedName name="длт_З_пот">#REF!</definedName>
    <definedName name="длт_Знн_сн2" localSheetId="0">#REF!</definedName>
    <definedName name="длт_Знн_сн2">#REF!</definedName>
    <definedName name="длт_Зсн1_вн" localSheetId="0">#REF!</definedName>
    <definedName name="длт_Зсн1_вн">#REF!</definedName>
    <definedName name="длт_НВВнн_сн2" localSheetId="0">#REF!</definedName>
    <definedName name="длт_НВВнн_сн2">#REF!</definedName>
    <definedName name="длт_НВВсн_вн" localSheetId="0">#REF!</definedName>
    <definedName name="длт_НВВсн_вн">#REF!</definedName>
    <definedName name="длт_НВВсн1_вн" localSheetId="0">#REF!</definedName>
    <definedName name="длт_НВВсн1_вн">#REF!</definedName>
    <definedName name="длт_НВВсн2_вн" localSheetId="0">#REF!</definedName>
    <definedName name="длт_НВВсн2_вн">#REF!</definedName>
    <definedName name="длт_НВВсн2_сн1" localSheetId="0">#REF!</definedName>
    <definedName name="длт_НВВсн2_сн1">#REF!</definedName>
    <definedName name="_xlnm.Print_Titles" localSheetId="0">'2020'!#REF!</definedName>
    <definedName name="Зпот_вн" localSheetId="0">#REF!</definedName>
    <definedName name="Зпот_вн">#REF!</definedName>
    <definedName name="Зпот_нн" localSheetId="0">#REF!</definedName>
    <definedName name="Зпот_нн">#REF!</definedName>
    <definedName name="Зпот_сн1" localSheetId="0">#REF!</definedName>
    <definedName name="Зпот_сн1">#REF!</definedName>
    <definedName name="Зпот_сн2" localSheetId="0">#REF!</definedName>
    <definedName name="Зпот_сн2">#REF!</definedName>
    <definedName name="НВВвн_млн" localSheetId="0">#REF!</definedName>
    <definedName name="НВВвн_млн">#REF!</definedName>
    <definedName name="НВВвн_тыс" localSheetId="0">#REF!</definedName>
    <definedName name="НВВвн_тыс">#REF!</definedName>
    <definedName name="НВВнн_млн" localSheetId="0">#REF!</definedName>
    <definedName name="НВВнн_млн">#REF!</definedName>
    <definedName name="НВВнн_тыс" localSheetId="0">#REF!</definedName>
    <definedName name="НВВнн_тыс">#REF!</definedName>
    <definedName name="НВВсети_млн" localSheetId="0">#REF!</definedName>
    <definedName name="НВВсети_млн">#REF!</definedName>
    <definedName name="НВВсети_тыс" localSheetId="0">#REF!</definedName>
    <definedName name="НВВсети_тыс">#REF!</definedName>
    <definedName name="НВВсн1_млн" localSheetId="0">#REF!</definedName>
    <definedName name="НВВсн1_млн">#REF!</definedName>
    <definedName name="НВВсн1_тыс" localSheetId="0">#REF!</definedName>
    <definedName name="НВВсн1_тыс">#REF!</definedName>
    <definedName name="НВВсн2_млн" localSheetId="0">#REF!</definedName>
    <definedName name="НВВсн2_млн">#REF!</definedName>
    <definedName name="НВВсн2_тыс" localSheetId="0">#REF!</definedName>
    <definedName name="НВВсн2_тыс">#REF!</definedName>
    <definedName name="_xlnm.Print_Area" localSheetId="0">'2020'!$A$1:$BR$5</definedName>
    <definedName name="Тпот_вн" localSheetId="0">#REF!</definedName>
    <definedName name="Тпот_вн">#REF!</definedName>
    <definedName name="Тпот_нн" localSheetId="0">#REF!</definedName>
    <definedName name="Тпот_нн">#REF!</definedName>
    <definedName name="Тпот_сн1" localSheetId="0">#REF!</definedName>
    <definedName name="Тпот_сн1">#REF!</definedName>
    <definedName name="Тпот_сн2" localSheetId="0">#REF!</definedName>
    <definedName name="Тпот_сн2">#REF!</definedName>
    <definedName name="Тсод_вн" localSheetId="0">#REF!</definedName>
    <definedName name="Тсод_вн">#REF!</definedName>
    <definedName name="Тсод_нн" localSheetId="0">#REF!</definedName>
    <definedName name="Тсод_нн">#REF!</definedName>
    <definedName name="Тсод_сн1" localSheetId="0">#REF!</definedName>
    <definedName name="Тсод_сн1">#REF!</definedName>
    <definedName name="Тсод_сн2" localSheetId="0">#REF!</definedName>
    <definedName name="Тсод_сн2">#REF!</definedName>
    <definedName name="Тэс" localSheetId="0">#REF!</definedName>
    <definedName name="Тэс">#REF!</definedName>
    <definedName name="Увн" localSheetId="0">#REF!</definedName>
    <definedName name="Увн">#REF!</definedName>
    <definedName name="Унн" localSheetId="0">#REF!</definedName>
    <definedName name="Унн">#REF!</definedName>
    <definedName name="Усн1" localSheetId="0">#REF!</definedName>
    <definedName name="Усн1">#REF!</definedName>
    <definedName name="Усн2" localSheetId="0">#REF!</definedName>
    <definedName name="Усн2">#REF!</definedName>
    <definedName name="Эотп_вн" localSheetId="0">#REF!</definedName>
    <definedName name="Эотп_вн">#REF!</definedName>
    <definedName name="Эотп_нн" localSheetId="0">#REF!</definedName>
    <definedName name="Эотп_нн">#REF!</definedName>
    <definedName name="Эотп_нн_ВН" localSheetId="0">#REF!</definedName>
    <definedName name="Эотп_нн_ВН">#REF!</definedName>
    <definedName name="Эотп_нн_смежн" localSheetId="0">#REF!</definedName>
    <definedName name="Эотп_нн_смежн">#REF!</definedName>
    <definedName name="Эотп_нн_СН1" localSheetId="0">#REF!</definedName>
    <definedName name="Эотп_нн_СН1">#REF!</definedName>
    <definedName name="Эотп_нн_СН2" localSheetId="0">#REF!</definedName>
    <definedName name="Эотп_нн_СН2">#REF!</definedName>
    <definedName name="Эотп_смежн_всего" localSheetId="0">#REF!</definedName>
    <definedName name="Эотп_смежн_всего">#REF!</definedName>
    <definedName name="Эотп_сн1" localSheetId="0">#REF!</definedName>
    <definedName name="Эотп_сн1">#REF!</definedName>
    <definedName name="Эотп_сн1_ВН" localSheetId="0">#REF!</definedName>
    <definedName name="Эотп_сн1_ВН">#REF!</definedName>
    <definedName name="Эотп_сн1_смежн" localSheetId="0">#REF!</definedName>
    <definedName name="Эотп_сн1_смежн">#REF!</definedName>
    <definedName name="Эотп_сн2" localSheetId="0">#REF!</definedName>
    <definedName name="Эотп_сн2">#REF!</definedName>
    <definedName name="Эотп_сн2_ВН" localSheetId="0">#REF!</definedName>
    <definedName name="Эотп_сн2_ВН">#REF!</definedName>
    <definedName name="Эотп_сн2_смежн" localSheetId="0">#REF!</definedName>
    <definedName name="Эотп_сн2_смежн">#REF!</definedName>
    <definedName name="Эотп_сн2_СН1" localSheetId="0">#REF!</definedName>
    <definedName name="Эотп_сн2_СН1">#REF!</definedName>
    <definedName name="Эотп_сн2_СН2" localSheetId="0">#REF!</definedName>
    <definedName name="Эотп_сн2_СН2">#REF!</definedName>
    <definedName name="Эпо_вн" localSheetId="0">#REF!</definedName>
    <definedName name="Эпо_вн">#REF!</definedName>
    <definedName name="Эпо_нн" localSheetId="0">#REF!</definedName>
    <definedName name="Эпо_нн">#REF!</definedName>
    <definedName name="Эпо_сн1" localSheetId="0">#REF!</definedName>
    <definedName name="Эпо_сн1">#REF!</definedName>
    <definedName name="Эпо_сн2" localSheetId="0">#REF!</definedName>
    <definedName name="Эпо_сн2">#REF!</definedName>
    <definedName name="Эпост_вн" localSheetId="0">#REF!</definedName>
    <definedName name="Эпост_вн">#REF!</definedName>
    <definedName name="Эпост_всего" localSheetId="0">#REF!</definedName>
    <definedName name="Эпост_всего">#REF!</definedName>
    <definedName name="Эпост_нн" localSheetId="0">#REF!</definedName>
    <definedName name="Эпост_нн">#REF!</definedName>
    <definedName name="Эпост_сн1" localSheetId="0">#REF!</definedName>
    <definedName name="Эпост_сн1">#REF!</definedName>
    <definedName name="Эпост_сн2" localSheetId="0">#REF!</definedName>
    <definedName name="Эпост_сн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1" i="1" l="1"/>
  <c r="AY9" i="1"/>
  <c r="AY7" i="1"/>
  <c r="AV5" i="1"/>
  <c r="AM4" i="1"/>
  <c r="BG4" i="1"/>
  <c r="AJ4" i="1"/>
  <c r="AK4" i="1"/>
  <c r="AH4" i="1" s="1"/>
  <c r="W4" i="1"/>
  <c r="T4" i="1"/>
  <c r="J4" i="1"/>
  <c r="N3" i="1"/>
  <c r="K3" i="1"/>
  <c r="L3" i="1" s="1"/>
  <c r="O5" i="1" l="1"/>
  <c r="L5" i="1"/>
  <c r="O4" i="1"/>
  <c r="L4" i="1"/>
  <c r="W5" i="1"/>
  <c r="W3" i="1"/>
  <c r="T3" i="1"/>
  <c r="T5" i="1"/>
  <c r="O3" i="1"/>
  <c r="J3" i="1"/>
  <c r="AX13" i="1"/>
  <c r="AX4" i="1"/>
  <c r="AX9" i="1" s="1"/>
  <c r="AZ13" i="1"/>
  <c r="AM3" i="1"/>
  <c r="AM5" i="1"/>
  <c r="J5" i="1"/>
  <c r="BH4" i="1"/>
  <c r="BI4" i="1" s="1"/>
  <c r="AZ4" i="1" l="1"/>
  <c r="BA4" i="1" l="1"/>
  <c r="AZ9" i="1"/>
  <c r="BA9" i="1" s="1"/>
  <c r="AJ5" i="1" l="1"/>
  <c r="AJ3" i="1"/>
  <c r="AK3" i="1"/>
  <c r="AH3" i="1" s="1"/>
  <c r="AK5" i="1"/>
  <c r="AH5" i="1" s="1"/>
  <c r="AZ3" i="1" l="1"/>
  <c r="AZ5" i="1"/>
  <c r="AX3" i="1"/>
  <c r="AX7" i="1" s="1"/>
  <c r="BA7" i="1" s="1"/>
  <c r="AX5" i="1"/>
  <c r="AX11" i="1" s="1"/>
  <c r="BA11" i="1" s="1"/>
  <c r="BH3" i="1" l="1"/>
  <c r="BH5" i="1"/>
  <c r="BA5" i="1"/>
  <c r="AZ11" i="1"/>
  <c r="BA3" i="1"/>
  <c r="AZ7" i="1"/>
  <c r="BG3" i="1"/>
  <c r="BG5" i="1"/>
  <c r="BI5" i="1" l="1"/>
  <c r="BI3" i="1"/>
</calcChain>
</file>

<file path=xl/sharedStrings.xml><?xml version="1.0" encoding="utf-8"?>
<sst xmlns="http://schemas.openxmlformats.org/spreadsheetml/2006/main" count="17" uniqueCount="17">
  <si>
    <t>Единица измерения</t>
  </si>
  <si>
    <t>руб./МВт.ч</t>
  </si>
  <si>
    <t>отклонение от 2 полугодия 2015</t>
  </si>
  <si>
    <t>отклонение от 1 полугодия 2016</t>
  </si>
  <si>
    <t>тариф 2 полугодия 2017</t>
  </si>
  <si>
    <t>отклонение от 1 полугодия 2017</t>
  </si>
  <si>
    <t>отклонение от 2 полугодия 2018</t>
  </si>
  <si>
    <t>Ставка на содержание электрических сетей</t>
  </si>
  <si>
    <t>руб./МВт в месяц</t>
  </si>
  <si>
    <t>Ставка на оплату технологического расхода (потерь) электроэнергии на ее передачу</t>
  </si>
  <si>
    <t>Одноставочный тариф</t>
  </si>
  <si>
    <t>руб./кВт.ч</t>
  </si>
  <si>
    <t>потери</t>
  </si>
  <si>
    <t>Наименование</t>
  </si>
  <si>
    <t>Информация о ценах (тарифах) на регулируемые товары (работы, услуги) принятые РЭК Омской области на 2020 год</t>
  </si>
  <si>
    <t>Тариф на 1 полугодие 2020</t>
  </si>
  <si>
    <t>Тариф на 2 полугодие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</si>
</sst>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000_р_._-;\-* #,##0.00000_р_._-;_-* &quot;-&quot;??_р_._-;_-@_-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2" fontId="2" fillId="0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0" borderId="0" xfId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wrapText="1"/>
    </xf>
    <xf numFmtId="164" fontId="2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4" fontId="4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wrapText="1"/>
    </xf>
    <xf numFmtId="164" fontId="3" fillId="0" borderId="0" xfId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86;&#1085;&#1076;&#1072;&#1088;&#1100;\&#1089;&#1077;&#1090;&#1077;&#1074;&#1072;&#1103;\&#1059;&#1057;&#1051;&#1059;&#1043;&#1048;%20&#1055;&#1054;%20&#1055;&#1045;&#1056;&#1045;&#1044;&#1040;&#1063;&#1045;%20&#1042;%20%20&#1045;&#1048;&#1040;&#1057;\&#1044;&#1047;&#1070;&#1041;&#1040;\TSET.NET.2008%20&#1058;&#1088;&#1072;&#1085;&#1089;&#1089;&#1080;&#1073;&#1085;&#1077;&#1092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1054;&#1051;&#1045;&#1043;\&#1052;&#1086;&#1080;%20&#1076;&#1086;&#1082;&#1091;&#1084;&#1077;&#1085;&#1090;&#1099;\&#1044;&#1079;&#1102;&#1073;&#1072;\&#1101;&#1085;&#1077;&#1088;&#1075;&#1086;&#1089;&#1077;&#1088;&#1074;&#1080;&#1089;2000\2008&#1101;&#1085;&#1077;&#1088;&#1075;&#1086;&#1089;&#1077;&#1088;&#1074;&#1077;&#1089;\&#1101;&#1085;&#1077;&#1088;&#1075;&#1086;&#1089;&#1077;&#1088;&#1074;&#1080;&#1089;%202000%20&#1088;&#1072;&#1089;&#1095;&#1077;&#1090;%20&#1090;&#1072;&#1088;&#1080;&#109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17_1_(2006ф)"/>
      <sheetName val="17_1_(2007)"/>
      <sheetName val="P2_1"/>
      <sheetName val="P2_2"/>
      <sheetName val="Ф-1_(для_АО-энерго)"/>
      <sheetName val="Ф-2_(для_АО-энерго)"/>
    </sheetNames>
    <sheetDataSet>
      <sheetData sheetId="0" refreshError="1"/>
      <sheetData sheetId="1"/>
      <sheetData sheetId="2" refreshError="1">
        <row r="13">
          <cell r="E13" t="str">
            <v>Омская область</v>
          </cell>
        </row>
        <row r="21">
          <cell r="D21" t="str">
            <v>Трансибнефть</v>
          </cell>
          <cell r="I21">
            <v>5502020634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/>
      <sheetData sheetId="5"/>
      <sheetData sheetId="6"/>
      <sheetData sheetId="7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2492.6262371163525</v>
          </cell>
          <cell r="F13">
            <v>2446.9546474986141</v>
          </cell>
          <cell r="G13">
            <v>2333.4728140334528</v>
          </cell>
          <cell r="H13">
            <v>2808.5127885902812</v>
          </cell>
          <cell r="I13">
            <v>2496.9901860443965</v>
          </cell>
          <cell r="J13">
            <v>107.00746848335039</v>
          </cell>
          <cell r="K13">
            <v>88.907915826074913</v>
          </cell>
          <cell r="L13">
            <v>100.17507433978921</v>
          </cell>
          <cell r="M13">
            <v>102.04480857857054</v>
          </cell>
        </row>
        <row r="14">
          <cell r="E14">
            <v>43.712299999999999</v>
          </cell>
          <cell r="F14">
            <v>44.541670000000003</v>
          </cell>
          <cell r="G14">
            <v>46.771999999999998</v>
          </cell>
          <cell r="H14">
            <v>43.712299999999999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43.712299999999999</v>
          </cell>
          <cell r="F16">
            <v>44.541670000000003</v>
          </cell>
          <cell r="G16">
            <v>46.771999999999998</v>
          </cell>
          <cell r="H16">
            <v>43.712299999999999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2115.4150287623238</v>
          </cell>
          <cell r="F20">
            <v>2243.7147173200001</v>
          </cell>
          <cell r="G20">
            <v>2115.4150287623238</v>
          </cell>
          <cell r="H20">
            <v>2513.2722489000002</v>
          </cell>
          <cell r="I20">
            <v>2263.6275479999999</v>
          </cell>
          <cell r="J20">
            <v>107.00630926898498</v>
          </cell>
          <cell r="K20">
            <v>90.066945552386386</v>
          </cell>
          <cell r="L20">
            <v>107.00630926898498</v>
          </cell>
          <cell r="M20">
            <v>100.88749387461276</v>
          </cell>
        </row>
        <row r="21">
          <cell r="E21">
            <v>0</v>
          </cell>
          <cell r="F21">
            <v>8.2373199998073687E-3</v>
          </cell>
          <cell r="G21">
            <v>0</v>
          </cell>
          <cell r="H21">
            <v>-7.1099999786383705E-5</v>
          </cell>
          <cell r="I21">
            <v>148.21090800000002</v>
          </cell>
          <cell r="J21">
            <v>0</v>
          </cell>
          <cell r="K21">
            <v>-208454160.96384257</v>
          </cell>
          <cell r="L21">
            <v>0</v>
          </cell>
          <cell r="M21">
            <v>1799261.2646281307</v>
          </cell>
        </row>
        <row r="22">
          <cell r="E22">
            <v>2115.4150287623238</v>
          </cell>
          <cell r="F22">
            <v>2243.7064800000003</v>
          </cell>
          <cell r="G22">
            <v>2115.4150287623238</v>
          </cell>
          <cell r="H22">
            <v>2513.27232</v>
          </cell>
          <cell r="I22">
            <v>2115.4166399999999</v>
          </cell>
          <cell r="J22">
            <v>100.00007616650417</v>
          </cell>
          <cell r="K22">
            <v>84.169814117079028</v>
          </cell>
          <cell r="L22">
            <v>100.00007616650417</v>
          </cell>
          <cell r="M22">
            <v>94.282236061465568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2115.4150287623238</v>
          </cell>
          <cell r="F25">
            <v>2240.5564800000002</v>
          </cell>
          <cell r="G25">
            <v>2115.4150287623238</v>
          </cell>
          <cell r="H25">
            <v>2509.8859200000002</v>
          </cell>
          <cell r="I25">
            <v>2115.4166399999999</v>
          </cell>
          <cell r="J25">
            <v>100.00007616650417</v>
          </cell>
          <cell r="K25">
            <v>84.283378106683031</v>
          </cell>
          <cell r="L25">
            <v>100.00007616650417</v>
          </cell>
          <cell r="M25">
            <v>94.414787526355937</v>
          </cell>
        </row>
        <row r="26">
          <cell r="F26">
            <v>3.15</v>
          </cell>
          <cell r="H26">
            <v>3.3864000000000001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111.11890835402885</v>
          </cell>
          <cell r="F27">
            <v>125.75139475325996</v>
          </cell>
          <cell r="G27">
            <v>135.61858527112898</v>
          </cell>
          <cell r="H27">
            <v>127.80144983381958</v>
          </cell>
          <cell r="I27">
            <v>145.10105941757453</v>
          </cell>
          <cell r="J27">
            <v>106.99201671178635</v>
          </cell>
          <cell r="K27">
            <v>113.53631715935121</v>
          </cell>
          <cell r="L27">
            <v>130.58178987439052</v>
          </cell>
          <cell r="M27">
            <v>115.38723662054092</v>
          </cell>
        </row>
        <row r="28">
          <cell r="E28">
            <v>29.224299999999999</v>
          </cell>
          <cell r="F28">
            <v>32.946865425354112</v>
          </cell>
          <cell r="G28">
            <v>35.667200000000001</v>
          </cell>
          <cell r="H28">
            <v>33.483979856460728</v>
          </cell>
          <cell r="I28">
            <v>38.161578626822106</v>
          </cell>
          <cell r="J28">
            <v>106.993480359608</v>
          </cell>
          <cell r="K28">
            <v>113.96966188133348</v>
          </cell>
          <cell r="L28">
            <v>130.58166877161165</v>
          </cell>
          <cell r="M28">
            <v>115.82764592061932</v>
          </cell>
        </row>
        <row r="29">
          <cell r="H29">
            <v>76.527810000000002</v>
          </cell>
          <cell r="I29">
            <v>50.1</v>
          </cell>
          <cell r="J29">
            <v>0</v>
          </cell>
          <cell r="K29">
            <v>65.466397117596856</v>
          </cell>
          <cell r="L29">
            <v>0</v>
          </cell>
          <cell r="M29">
            <v>0</v>
          </cell>
        </row>
        <row r="30">
          <cell r="E30">
            <v>193.1557</v>
          </cell>
          <cell r="F30">
            <v>0</v>
          </cell>
          <cell r="G30">
            <v>0</v>
          </cell>
          <cell r="H30">
            <v>13.715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193.1557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13.715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H49">
            <v>13.715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34.540849999999999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H55">
            <v>2.25108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H63">
            <v>32.289769999999997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2492.6262371163525</v>
          </cell>
          <cell r="F64">
            <v>2446.9546474986141</v>
          </cell>
          <cell r="G64">
            <v>2333.4728140334528</v>
          </cell>
          <cell r="H64">
            <v>2843.053638590281</v>
          </cell>
          <cell r="I64">
            <v>2496.9901860443965</v>
          </cell>
          <cell r="J64">
            <v>107.00746848335039</v>
          </cell>
          <cell r="K64">
            <v>87.827755064182369</v>
          </cell>
          <cell r="L64">
            <v>100.17507433978921</v>
          </cell>
          <cell r="M64">
            <v>102.04480857857054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2491.7206404253616</v>
          </cell>
          <cell r="F67">
            <v>2443.3249132961619</v>
          </cell>
          <cell r="G67">
            <v>2332.949307826816</v>
          </cell>
          <cell r="H67">
            <v>2838.8754391432335</v>
          </cell>
          <cell r="I67">
            <v>2643.9291789035419</v>
          </cell>
          <cell r="J67">
            <v>113.32990262726321</v>
          </cell>
          <cell r="K67">
            <v>93.132975911809439</v>
          </cell>
          <cell r="L67">
            <v>106.10857156331124</v>
          </cell>
          <cell r="M67">
            <v>108.2102983731605</v>
          </cell>
        </row>
        <row r="68">
          <cell r="E68">
            <v>0.90559669099078599</v>
          </cell>
          <cell r="F68">
            <v>3.6379715224518572</v>
          </cell>
          <cell r="G68">
            <v>0.52350620663683334</v>
          </cell>
          <cell r="H68">
            <v>4.1781283470477302</v>
          </cell>
          <cell r="I68">
            <v>1.2719151408544427</v>
          </cell>
          <cell r="J68">
            <v>242.96085217893042</v>
          </cell>
          <cell r="K68">
            <v>30.442222813791233</v>
          </cell>
          <cell r="L68">
            <v>140.450506666812</v>
          </cell>
          <cell r="M68">
            <v>34.962207180698854</v>
          </cell>
        </row>
        <row r="70">
          <cell r="E70">
            <v>30.408000000000001</v>
          </cell>
          <cell r="F70">
            <v>23.481310000000001</v>
          </cell>
          <cell r="G70">
            <v>22.970300000000002</v>
          </cell>
          <cell r="H70">
            <v>22.970689999999998</v>
          </cell>
          <cell r="I70">
            <v>24.6</v>
          </cell>
          <cell r="J70">
            <v>107.09481373773959</v>
          </cell>
          <cell r="K70">
            <v>107.09299546509052</v>
          </cell>
          <cell r="L70">
            <v>80.899763220205216</v>
          </cell>
          <cell r="M70">
            <v>104.76417201595652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30.408000000000001</v>
          </cell>
          <cell r="F79">
            <v>23.481310000000001</v>
          </cell>
          <cell r="G79">
            <v>22.970300000000002</v>
          </cell>
          <cell r="H79">
            <v>22.970689999999998</v>
          </cell>
          <cell r="I79">
            <v>24.6</v>
          </cell>
          <cell r="J79">
            <v>107.09481373773959</v>
          </cell>
          <cell r="K79">
            <v>107.09299546509052</v>
          </cell>
          <cell r="L79">
            <v>80.899763220205216</v>
          </cell>
          <cell r="M79">
            <v>104.76417201595652</v>
          </cell>
        </row>
        <row r="81">
          <cell r="E81">
            <v>2115.4150287623238</v>
          </cell>
          <cell r="F81">
            <v>2243.7147173200001</v>
          </cell>
          <cell r="G81">
            <v>2115.4150287623238</v>
          </cell>
          <cell r="H81">
            <v>2513.2722489000002</v>
          </cell>
          <cell r="I81">
            <v>2263.6275479999999</v>
          </cell>
          <cell r="J81">
            <v>107.00630926898498</v>
          </cell>
          <cell r="K81">
            <v>90.066945552386386</v>
          </cell>
          <cell r="L81">
            <v>107.00630926898498</v>
          </cell>
          <cell r="M81">
            <v>100.88749387461276</v>
          </cell>
        </row>
        <row r="83">
          <cell r="E83">
            <v>40.010526315789349</v>
          </cell>
          <cell r="F83">
            <v>30.896460526315948</v>
          </cell>
          <cell r="G83">
            <v>30.224078947368362</v>
          </cell>
          <cell r="H83">
            <v>30.224592105263291</v>
          </cell>
          <cell r="I83">
            <v>32.368421052631454</v>
          </cell>
          <cell r="J83">
            <v>107.09481373773939</v>
          </cell>
          <cell r="K83">
            <v>107.09299546508963</v>
          </cell>
          <cell r="L83">
            <v>80.899763220205145</v>
          </cell>
          <cell r="M83">
            <v>104.76417201595558</v>
          </cell>
        </row>
        <row r="84">
          <cell r="E84">
            <v>9.6025263157894436</v>
          </cell>
          <cell r="F84">
            <v>7.4151505263158279</v>
          </cell>
          <cell r="G84">
            <v>7.2537789473684073</v>
          </cell>
          <cell r="H84">
            <v>7.2539021052631893</v>
          </cell>
          <cell r="I84">
            <v>7.7684210526315498</v>
          </cell>
          <cell r="J84">
            <v>107.09481373773941</v>
          </cell>
          <cell r="K84">
            <v>107.09299546508966</v>
          </cell>
          <cell r="L84">
            <v>80.899763220205159</v>
          </cell>
          <cell r="M84">
            <v>104.76417201595558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7.7497705009176503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1.8650551713898445E-2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-9.6025263157894436</v>
          </cell>
          <cell r="F90">
            <v>-7.4151505263158279</v>
          </cell>
          <cell r="G90">
            <v>-7.2537789473684073</v>
          </cell>
          <cell r="H90">
            <v>-7.2539021052631893</v>
          </cell>
          <cell r="I90">
            <v>-7.7684210526315498</v>
          </cell>
          <cell r="J90">
            <v>107.09481373773941</v>
          </cell>
          <cell r="K90">
            <v>107.09299546508966</v>
          </cell>
          <cell r="L90">
            <v>80.899763220205159</v>
          </cell>
          <cell r="M90">
            <v>104.76417201595558</v>
          </cell>
        </row>
        <row r="92">
          <cell r="E92">
            <v>30.408000000000005</v>
          </cell>
          <cell r="F92">
            <v>23.481310000000001</v>
          </cell>
          <cell r="G92">
            <v>22.970300000000002</v>
          </cell>
          <cell r="H92">
            <v>22.970689999999998</v>
          </cell>
          <cell r="I92">
            <v>24.600000000000005</v>
          </cell>
          <cell r="J92">
            <v>107.09481373773961</v>
          </cell>
          <cell r="K92">
            <v>107.09299546509055</v>
          </cell>
          <cell r="L92">
            <v>80.899763220205216</v>
          </cell>
          <cell r="M92">
            <v>104.76417201595653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20.755524563649878</v>
          </cell>
          <cell r="F95">
            <v>16.027588348187173</v>
          </cell>
          <cell r="G95">
            <v>15.678789327953382</v>
          </cell>
          <cell r="H95">
            <v>15.679055529432542</v>
          </cell>
          <cell r="I95">
            <v>24.540939919572658</v>
          </cell>
          <cell r="J95">
            <v>156.52318177283712</v>
          </cell>
          <cell r="K95">
            <v>156.52052429755534</v>
          </cell>
          <cell r="L95">
            <v>118.23810978283996</v>
          </cell>
          <cell r="M95">
            <v>153.1168594203906</v>
          </cell>
        </row>
        <row r="96">
          <cell r="E96">
            <v>4.9949120560684769E-2</v>
          </cell>
          <cell r="F96">
            <v>3.8571125497001056E-2</v>
          </cell>
          <cell r="G96">
            <v>3.7731724678212855E-2</v>
          </cell>
          <cell r="H96">
            <v>3.77323653042657E-2</v>
          </cell>
          <cell r="I96">
            <v>5.9060080427345313E-2</v>
          </cell>
          <cell r="J96">
            <v>156.52632083750979</v>
          </cell>
          <cell r="K96">
            <v>156.5236633089325</v>
          </cell>
          <cell r="L96">
            <v>118.24048104228653</v>
          </cell>
          <cell r="M96">
            <v>153.11993017143689</v>
          </cell>
        </row>
        <row r="98">
          <cell r="E98">
            <v>2523.0342371163524</v>
          </cell>
          <cell r="F98">
            <v>2470.4359574986142</v>
          </cell>
          <cell r="G98">
            <v>2356.4431140334527</v>
          </cell>
          <cell r="H98">
            <v>2866.0243285902811</v>
          </cell>
          <cell r="I98">
            <v>2521.5901860443964</v>
          </cell>
          <cell r="J98">
            <v>107.00831991349311</v>
          </cell>
          <cell r="K98">
            <v>87.98216263867856</v>
          </cell>
          <cell r="L98">
            <v>99.94276530018054</v>
          </cell>
          <cell r="M98">
            <v>102.07065592574914</v>
          </cell>
        </row>
        <row r="101">
          <cell r="E101">
            <v>1.2199181548846305</v>
          </cell>
          <cell r="F101">
            <v>0.95961361703224213</v>
          </cell>
          <cell r="G101">
            <v>0.98438258469767181</v>
          </cell>
          <cell r="H101">
            <v>0.80795837574805451</v>
          </cell>
          <cell r="I101">
            <v>0.98518609073790808</v>
          </cell>
          <cell r="J101">
            <v>100.08162538150583</v>
          </cell>
          <cell r="K101">
            <v>121.93525314045614</v>
          </cell>
          <cell r="L101">
            <v>80.758376026552256</v>
          </cell>
          <cell r="M101">
            <v>102.66487190800324</v>
          </cell>
        </row>
        <row r="102">
          <cell r="E102">
            <v>10.095367466054547</v>
          </cell>
          <cell r="F102">
            <v>9.8849070002345325</v>
          </cell>
          <cell r="G102">
            <v>9.4287896688278359</v>
          </cell>
          <cell r="H102">
            <v>11.467766999801061</v>
          </cell>
          <cell r="I102">
            <v>10.089791273210478</v>
          </cell>
          <cell r="J102">
            <v>107.01046080779545</v>
          </cell>
          <cell r="K102">
            <v>87.98392288041353</v>
          </cell>
          <cell r="L102">
            <v>99.944764835328499</v>
          </cell>
          <cell r="M102">
            <v>102.07269803318417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E121">
            <v>26.3</v>
          </cell>
          <cell r="F121">
            <v>26.2</v>
          </cell>
          <cell r="G121">
            <v>26.3</v>
          </cell>
          <cell r="H121">
            <v>26.2</v>
          </cell>
          <cell r="I121">
            <v>26.3</v>
          </cell>
          <cell r="J121">
            <v>100</v>
          </cell>
          <cell r="K121">
            <v>100.38167938931298</v>
          </cell>
          <cell r="L121">
            <v>100</v>
          </cell>
          <cell r="M121">
            <v>100.38167938931298</v>
          </cell>
        </row>
        <row r="123">
          <cell r="E123">
            <v>249.92</v>
          </cell>
          <cell r="F123">
            <v>249.92</v>
          </cell>
          <cell r="G123">
            <v>249.92</v>
          </cell>
          <cell r="H123">
            <v>249.92</v>
          </cell>
          <cell r="I123">
            <v>249.91499999999996</v>
          </cell>
          <cell r="J123">
            <v>99.997999359795116</v>
          </cell>
          <cell r="K123">
            <v>99.997999359795116</v>
          </cell>
          <cell r="L123">
            <v>99.997999359795116</v>
          </cell>
          <cell r="M123">
            <v>99.997999359795116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E126">
            <v>249.32</v>
          </cell>
          <cell r="F126">
            <v>249.32</v>
          </cell>
          <cell r="G126">
            <v>249.32</v>
          </cell>
          <cell r="H126">
            <v>249.32</v>
          </cell>
          <cell r="I126">
            <v>249.31499999999997</v>
          </cell>
          <cell r="J126">
            <v>99.99799454516284</v>
          </cell>
          <cell r="K126">
            <v>99.99799454516284</v>
          </cell>
          <cell r="L126">
            <v>99.99799454516284</v>
          </cell>
          <cell r="M126">
            <v>99.99799454516284</v>
          </cell>
        </row>
        <row r="127">
          <cell r="E127">
            <v>0.6</v>
          </cell>
          <cell r="F127">
            <v>0.6</v>
          </cell>
          <cell r="G127">
            <v>0.6</v>
          </cell>
          <cell r="H127">
            <v>0.6</v>
          </cell>
          <cell r="I127">
            <v>0.6</v>
          </cell>
          <cell r="J127">
            <v>100</v>
          </cell>
          <cell r="K127">
            <v>100</v>
          </cell>
          <cell r="L127">
            <v>100</v>
          </cell>
          <cell r="M127">
            <v>100</v>
          </cell>
        </row>
        <row r="138">
          <cell r="F138">
            <v>131495.4</v>
          </cell>
          <cell r="G138">
            <v>2414.3000000000002</v>
          </cell>
          <cell r="H138">
            <v>133909.69999999998</v>
          </cell>
        </row>
        <row r="139">
          <cell r="F139">
            <v>73.59</v>
          </cell>
          <cell r="G139">
            <v>5.03</v>
          </cell>
          <cell r="H139">
            <v>78.62</v>
          </cell>
        </row>
        <row r="140">
          <cell r="F140">
            <v>320.10000000000002</v>
          </cell>
          <cell r="G140">
            <v>12.84</v>
          </cell>
          <cell r="H140">
            <v>332.94</v>
          </cell>
        </row>
      </sheetData>
      <sheetData sheetId="8" refreshError="1">
        <row r="11">
          <cell r="E11">
            <v>0.65</v>
          </cell>
          <cell r="F11">
            <v>0.65</v>
          </cell>
          <cell r="G11">
            <v>0.65</v>
          </cell>
          <cell r="H11">
            <v>0.65</v>
          </cell>
          <cell r="I11">
            <v>0.65</v>
          </cell>
        </row>
        <row r="13">
          <cell r="E13">
            <v>0.65</v>
          </cell>
          <cell r="F13">
            <v>0.65</v>
          </cell>
          <cell r="G13">
            <v>0.65</v>
          </cell>
          <cell r="H13">
            <v>0.65</v>
          </cell>
          <cell r="I13">
            <v>0.65</v>
          </cell>
        </row>
        <row r="16">
          <cell r="E16">
            <v>0.65</v>
          </cell>
          <cell r="F16">
            <v>0.65</v>
          </cell>
          <cell r="G16">
            <v>0.65</v>
          </cell>
          <cell r="H16">
            <v>0.65</v>
          </cell>
          <cell r="I16">
            <v>0.65</v>
          </cell>
        </row>
        <row r="18">
          <cell r="E18">
            <v>4086.68</v>
          </cell>
          <cell r="F18">
            <v>3613.62</v>
          </cell>
          <cell r="G18">
            <v>4401.3500000000004</v>
          </cell>
          <cell r="H18">
            <v>4700.22</v>
          </cell>
          <cell r="I18">
            <v>4700.22</v>
          </cell>
        </row>
        <row r="19"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</row>
        <row r="20">
          <cell r="E20">
            <v>1.82</v>
          </cell>
          <cell r="F20">
            <v>1.82</v>
          </cell>
          <cell r="G20">
            <v>1.82</v>
          </cell>
          <cell r="H20">
            <v>1.82</v>
          </cell>
          <cell r="I20">
            <v>1.82</v>
          </cell>
        </row>
        <row r="23">
          <cell r="F23">
            <v>1.6514899999999999</v>
          </cell>
        </row>
        <row r="26">
          <cell r="E26">
            <v>59.333399999999997</v>
          </cell>
          <cell r="F26">
            <v>73.294899999999998</v>
          </cell>
          <cell r="G26">
            <v>81.522400000000005</v>
          </cell>
          <cell r="H26">
            <v>65</v>
          </cell>
          <cell r="I26">
            <v>77.19</v>
          </cell>
        </row>
        <row r="32">
          <cell r="E32">
            <v>7.22</v>
          </cell>
          <cell r="F32">
            <v>18.856459999999998</v>
          </cell>
          <cell r="G32">
            <v>7.22</v>
          </cell>
          <cell r="H32">
            <v>1.5535000000000001</v>
          </cell>
          <cell r="I32">
            <v>11.908709999999999</v>
          </cell>
        </row>
        <row r="34">
          <cell r="B34" t="str">
            <v>Выплаты &lt;______________&gt;:</v>
          </cell>
        </row>
        <row r="37">
          <cell r="B37" t="str">
            <v>Выплаты &lt;отпуска&gt;:</v>
          </cell>
        </row>
        <row r="38">
          <cell r="F38">
            <v>20.869140000000002</v>
          </cell>
        </row>
        <row r="41">
          <cell r="E41">
            <v>15</v>
          </cell>
          <cell r="F41">
            <v>15</v>
          </cell>
          <cell r="G41">
            <v>15</v>
          </cell>
          <cell r="H41">
            <v>15</v>
          </cell>
          <cell r="I41">
            <v>15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F53">
            <v>5</v>
          </cell>
          <cell r="H53">
            <v>3</v>
          </cell>
        </row>
        <row r="54">
          <cell r="F54">
            <v>5</v>
          </cell>
          <cell r="H54">
            <v>3</v>
          </cell>
        </row>
      </sheetData>
      <sheetData sheetId="9" refreshError="1">
        <row r="11">
          <cell r="E11">
            <v>54940.707589999998</v>
          </cell>
          <cell r="F11">
            <v>67412</v>
          </cell>
          <cell r="G11">
            <v>54940.707589999998</v>
          </cell>
          <cell r="H11">
            <v>77709</v>
          </cell>
          <cell r="J11">
            <v>67412</v>
          </cell>
        </row>
        <row r="56">
          <cell r="E56">
            <v>54940.707589999998</v>
          </cell>
          <cell r="F56">
            <v>67412</v>
          </cell>
          <cell r="G56">
            <v>54940.707589999998</v>
          </cell>
          <cell r="H56">
            <v>77709</v>
          </cell>
        </row>
        <row r="71">
          <cell r="E71">
            <v>3.8503599999999998</v>
          </cell>
          <cell r="F71">
            <v>3.3283610000000001</v>
          </cell>
          <cell r="G71">
            <v>3.8503599999999998</v>
          </cell>
          <cell r="H71">
            <v>3.23421</v>
          </cell>
          <cell r="I71">
            <v>3.3578999999999999</v>
          </cell>
          <cell r="J71">
            <v>0.83947499999999997</v>
          </cell>
          <cell r="K71">
            <v>0.83947499999999997</v>
          </cell>
          <cell r="L71">
            <v>0.83947499999999997</v>
          </cell>
          <cell r="M71">
            <v>0.83947499999999997</v>
          </cell>
        </row>
      </sheetData>
      <sheetData sheetId="10" refreshError="1"/>
      <sheetData sheetId="11" refreshError="1"/>
      <sheetData sheetId="12" refreshError="1"/>
      <sheetData sheetId="13" refreshError="1">
        <row r="8">
          <cell r="E8">
            <v>2492.6262371163525</v>
          </cell>
          <cell r="F8">
            <v>2446.9628848186139</v>
          </cell>
          <cell r="G8">
            <v>2333.4728140334528</v>
          </cell>
          <cell r="H8">
            <v>2843.0535674902812</v>
          </cell>
          <cell r="I8">
            <v>2645.2010940443965</v>
          </cell>
          <cell r="J8">
            <v>1.1335898486308549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2491.7206404253616</v>
          </cell>
          <cell r="F10">
            <v>2443.3249132961619</v>
          </cell>
          <cell r="G10">
            <v>2332.949307826816</v>
          </cell>
          <cell r="H10">
            <v>2838.8754391432335</v>
          </cell>
          <cell r="I10">
            <v>2643.9291789035419</v>
          </cell>
          <cell r="J10">
            <v>1.1332990262726321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2491.7206404253616</v>
          </cell>
          <cell r="F13">
            <v>2443.3249132961619</v>
          </cell>
          <cell r="G13">
            <v>2332.949307826816</v>
          </cell>
          <cell r="H13">
            <v>2838.8754391432335</v>
          </cell>
          <cell r="I13">
            <v>2643.9291789035419</v>
          </cell>
          <cell r="J13">
            <v>1.1332990262726321</v>
          </cell>
        </row>
        <row r="14">
          <cell r="E14">
            <v>0.90559669099078599</v>
          </cell>
          <cell r="F14">
            <v>3.6379715224518572</v>
          </cell>
          <cell r="G14">
            <v>0.52350620663683334</v>
          </cell>
          <cell r="H14">
            <v>4.1781283470477302</v>
          </cell>
          <cell r="I14">
            <v>1.2719151408544427</v>
          </cell>
          <cell r="J14">
            <v>2.4296085217893042</v>
          </cell>
        </row>
        <row r="15">
          <cell r="E15">
            <v>20.805473684210561</v>
          </cell>
          <cell r="F15">
            <v>16.066159473684174</v>
          </cell>
          <cell r="G15">
            <v>15.716521052631595</v>
          </cell>
          <cell r="H15">
            <v>15.716787894736807</v>
          </cell>
          <cell r="I15">
            <v>24.6</v>
          </cell>
          <cell r="J15">
            <v>1.5652318930900389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20.755524563649878</v>
          </cell>
          <cell r="F17">
            <v>16.027588348187173</v>
          </cell>
          <cell r="G17">
            <v>15.678789327953382</v>
          </cell>
          <cell r="H17">
            <v>15.679055529432542</v>
          </cell>
          <cell r="I17">
            <v>24.540939919572658</v>
          </cell>
          <cell r="J17">
            <v>1.5652318177283711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20.755524563649878</v>
          </cell>
          <cell r="F20">
            <v>16.027588348187173</v>
          </cell>
          <cell r="G20">
            <v>15.678789327953382</v>
          </cell>
          <cell r="H20">
            <v>15.679055529432542</v>
          </cell>
          <cell r="I20">
            <v>24.540939919572658</v>
          </cell>
          <cell r="J20">
            <v>1.5652318177283711</v>
          </cell>
        </row>
        <row r="21">
          <cell r="E21">
            <v>4.9949120560684769E-2</v>
          </cell>
          <cell r="F21">
            <v>3.8571125497001056E-2</v>
          </cell>
          <cell r="G21">
            <v>3.7731724678212855E-2</v>
          </cell>
          <cell r="H21">
            <v>3.77323653042657E-2</v>
          </cell>
          <cell r="I21">
            <v>5.9060080427345313E-2</v>
          </cell>
          <cell r="J21">
            <v>1.5652632083750979</v>
          </cell>
        </row>
        <row r="22">
          <cell r="E22">
            <v>0.83468084281580113</v>
          </cell>
          <cell r="F22">
            <v>0.65657552770258343</v>
          </cell>
          <cell r="G22">
            <v>0.67352492637209194</v>
          </cell>
          <cell r="H22">
            <v>0.55281363933676686</v>
          </cell>
          <cell r="I22">
            <v>0.92998600580448421</v>
          </cell>
          <cell r="J22">
            <v>1.3807744441082632</v>
          </cell>
        </row>
        <row r="23">
          <cell r="E23">
            <v>2513.431710800563</v>
          </cell>
          <cell r="F23">
            <v>2463.0290442922983</v>
          </cell>
          <cell r="G23">
            <v>2349.1893350860842</v>
          </cell>
          <cell r="H23">
            <v>2858.7703553850179</v>
          </cell>
          <cell r="I23">
            <v>2669.8010940443965</v>
          </cell>
          <cell r="J23">
            <v>1.1364776155628868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2512.4761649890115</v>
          </cell>
          <cell r="F25">
            <v>2459.3525016443491</v>
          </cell>
          <cell r="G25">
            <v>2348.6280971547694</v>
          </cell>
          <cell r="H25">
            <v>2854.5544946726659</v>
          </cell>
          <cell r="I25">
            <v>2668.4701188231147</v>
          </cell>
          <cell r="J25">
            <v>1.1361824897078494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2512.4761649890115</v>
          </cell>
          <cell r="F28">
            <v>2459.3525016443491</v>
          </cell>
          <cell r="G28">
            <v>2348.6280971547694</v>
          </cell>
          <cell r="H28">
            <v>2854.5544946726659</v>
          </cell>
          <cell r="I28">
            <v>2668.4701188231147</v>
          </cell>
          <cell r="J28">
            <v>1.1361824897078494</v>
          </cell>
        </row>
        <row r="29">
          <cell r="E29">
            <v>0.95554581155147078</v>
          </cell>
          <cell r="F29">
            <v>3.6765426479488581</v>
          </cell>
          <cell r="G29">
            <v>0.56123793131504618</v>
          </cell>
          <cell r="H29">
            <v>4.2158607123519962</v>
          </cell>
          <cell r="I29">
            <v>1.330975221281788</v>
          </cell>
          <cell r="J29">
            <v>2.3714990506132705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2512.4761649890115</v>
          </cell>
          <cell r="F66">
            <v>2459.3525016443491</v>
          </cell>
          <cell r="G66">
            <v>2348.6280971547694</v>
          </cell>
          <cell r="H66">
            <v>2854.5544946726659</v>
          </cell>
          <cell r="I66">
            <v>2668.4701188231147</v>
          </cell>
          <cell r="J66">
            <v>1.1361824897078494</v>
          </cell>
        </row>
      </sheetData>
      <sheetData sheetId="14"/>
      <sheetData sheetId="15"/>
      <sheetData sheetId="16"/>
      <sheetData sheetId="17"/>
      <sheetData sheetId="18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9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е по товарн балансу"/>
      <sheetName val="выпадающие на произ"/>
      <sheetName val="чис-ль р-чих"/>
      <sheetName val="амортизация"/>
      <sheetName val="др. затр."/>
      <sheetName val="17.1"/>
      <sheetName val="анализ ди-ки"/>
      <sheetName val="з-пл"/>
      <sheetName val="прилож к протоколу (08)"/>
      <sheetName val="кальк рабоч"/>
      <sheetName val="расчет тарифа за 08 (прогноз)"/>
      <sheetName val="расчет тарифа за 07"/>
      <sheetName val="расчет прибыли за 07"/>
      <sheetName val="расчет себест за 07"/>
      <sheetName val="расчет тарифа за 08"/>
      <sheetName val="расчет прибыли за 08"/>
      <sheetName val="расчет себест за 08"/>
      <sheetName val="расчет тарифа за 06"/>
      <sheetName val="расчет прибыли за 06"/>
      <sheetName val="расчет себест за 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F96"/>
  <sheetViews>
    <sheetView tabSelected="1" showRuler="0" view="pageBreakPreview" zoomScale="70" zoomScaleNormal="64" zoomScaleSheetLayoutView="70" zoomScalePageLayoutView="35" workbookViewId="0">
      <selection activeCell="BR4" sqref="BR4"/>
    </sheetView>
  </sheetViews>
  <sheetFormatPr defaultColWidth="19.28515625" defaultRowHeight="23.25" outlineLevelCol="3" x14ac:dyDescent="0.35"/>
  <cols>
    <col min="1" max="1" width="19.28515625" style="5"/>
    <col min="2" max="2" width="73.5703125" style="5" customWidth="1"/>
    <col min="3" max="3" width="35.140625" style="5" customWidth="1"/>
    <col min="4" max="6" width="19.28515625" style="5" hidden="1" customWidth="1" outlineLevel="1"/>
    <col min="7" max="7" width="19.28515625" style="5" hidden="1" customWidth="1" outlineLevel="1" collapsed="1"/>
    <col min="8" max="8" width="19.28515625" style="5" hidden="1" customWidth="1" outlineLevel="1"/>
    <col min="9" max="15" width="19.28515625" style="5" hidden="1" customWidth="1" outlineLevel="2"/>
    <col min="16" max="16" width="19.28515625" style="5" hidden="1" customWidth="1" outlineLevel="2" collapsed="1"/>
    <col min="17" max="18" width="19.28515625" style="5" hidden="1" customWidth="1" outlineLevel="1" collapsed="1"/>
    <col min="19" max="19" width="0" style="5" hidden="1" customWidth="1" outlineLevel="2"/>
    <col min="20" max="20" width="0.140625" style="5" hidden="1" customWidth="1" outlineLevel="1" collapsed="1"/>
    <col min="21" max="22" width="19.28515625" style="5" hidden="1" customWidth="1" outlineLevel="2"/>
    <col min="23" max="23" width="19.28515625" style="5" hidden="1" customWidth="1" outlineLevel="1"/>
    <col min="24" max="28" width="0" style="5" hidden="1" customWidth="1" outlineLevel="2"/>
    <col min="29" max="29" width="0" style="15" hidden="1" customWidth="1" outlineLevel="2"/>
    <col min="30" max="30" width="0" style="5" hidden="1" customWidth="1" outlineLevel="2"/>
    <col min="31" max="31" width="19.28515625" style="15" hidden="1" customWidth="1" outlineLevel="1" collapsed="1"/>
    <col min="32" max="32" width="19.28515625" style="15" hidden="1" customWidth="1" outlineLevel="1"/>
    <col min="33" max="33" width="19.28515625" style="5" hidden="1" customWidth="1" outlineLevel="1" collapsed="1"/>
    <col min="34" max="34" width="24.28515625" style="5" hidden="1" customWidth="1" outlineLevel="1"/>
    <col min="35" max="35" width="0.140625" style="5" hidden="1" customWidth="1" outlineLevel="2"/>
    <col min="36" max="36" width="19.28515625" style="5" hidden="1" customWidth="1" outlineLevel="2" collapsed="1"/>
    <col min="37" max="37" width="19.28515625" style="5" hidden="1" customWidth="1" outlineLevel="2"/>
    <col min="38" max="38" width="23.5703125" style="5" hidden="1" customWidth="1" outlineLevel="1" collapsed="1"/>
    <col min="39" max="39" width="22.5703125" style="5" hidden="1" customWidth="1" outlineLevel="1"/>
    <col min="40" max="40" width="19.28515625" style="1" hidden="1" customWidth="1" outlineLevel="1"/>
    <col min="41" max="42" width="19.28515625" style="2" hidden="1" customWidth="1" outlineLevel="1"/>
    <col min="43" max="43" width="21.140625" style="2" hidden="1" customWidth="1" outlineLevel="1"/>
    <col min="44" max="44" width="19.28515625" style="2" hidden="1" customWidth="1" outlineLevel="2"/>
    <col min="45" max="45" width="20.85546875" style="2" hidden="1" customWidth="1" outlineLevel="2"/>
    <col min="46" max="46" width="24.7109375" style="2" hidden="1" customWidth="1" outlineLevel="1"/>
    <col min="47" max="47" width="25.5703125" style="2" hidden="1" customWidth="1" outlineLevel="1"/>
    <col min="48" max="48" width="25.42578125" style="2" hidden="1" customWidth="1" outlineLevel="1"/>
    <col min="49" max="49" width="33.42578125" style="2" hidden="1" customWidth="1" outlineLevel="3"/>
    <col min="50" max="50" width="49.85546875" style="2" hidden="1" customWidth="1" outlineLevel="2" collapsed="1"/>
    <col min="51" max="51" width="33.42578125" style="2" hidden="1" customWidth="1" outlineLevel="3"/>
    <col min="52" max="52" width="35.140625" style="2" hidden="1" customWidth="1" outlineLevel="2" collapsed="1"/>
    <col min="53" max="53" width="32" style="2" hidden="1" customWidth="1" outlineLevel="2"/>
    <col min="54" max="54" width="29.7109375" style="2" hidden="1" customWidth="1" outlineLevel="2"/>
    <col min="55" max="55" width="0.7109375" style="2" hidden="1" customWidth="1" outlineLevel="1" collapsed="1"/>
    <col min="56" max="56" width="22.85546875" style="2" hidden="1" customWidth="1" outlineLevel="1"/>
    <col min="57" max="57" width="17.28515625" style="2" hidden="1" customWidth="1" collapsed="1"/>
    <col min="58" max="58" width="22.85546875" style="2" hidden="1" customWidth="1"/>
    <col min="59" max="61" width="22.85546875" style="2" hidden="1" customWidth="1" outlineLevel="1"/>
    <col min="62" max="62" width="22.28515625" style="2" hidden="1" customWidth="1" outlineLevel="1"/>
    <col min="63" max="63" width="22.28515625" style="2" hidden="1" customWidth="1" collapsed="1"/>
    <col min="64" max="64" width="22.28515625" style="2" hidden="1" customWidth="1"/>
    <col min="65" max="65" width="20.140625" style="2" hidden="1" customWidth="1"/>
    <col min="66" max="68" width="22.42578125" style="2" hidden="1" customWidth="1"/>
    <col min="69" max="69" width="31.28515625" style="2" customWidth="1" outlineLevel="1"/>
    <col min="70" max="70" width="32.28515625" style="2" customWidth="1" outlineLevel="1"/>
    <col min="71" max="71" width="25.140625" style="2" customWidth="1" outlineLevel="1"/>
    <col min="72" max="72" width="24.28515625" style="2" hidden="1" customWidth="1" outlineLevel="1"/>
    <col min="73" max="73" width="24.5703125" style="2" customWidth="1" collapsed="1"/>
    <col min="74" max="74" width="45.7109375" style="5" customWidth="1"/>
    <col min="75" max="76" width="19.28515625" style="5" customWidth="1"/>
    <col min="77" max="77" width="71.42578125" style="5" customWidth="1"/>
    <col min="78" max="81" width="19.28515625" style="5" customWidth="1"/>
    <col min="82" max="16384" width="19.28515625" style="5"/>
  </cols>
  <sheetData>
    <row r="1" spans="1:84" ht="51" customHeight="1" x14ac:dyDescent="0.3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6"/>
      <c r="BT1" s="16"/>
      <c r="BU1" s="16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</row>
    <row r="2" spans="1:84" ht="60" customHeight="1" x14ac:dyDescent="0.35">
      <c r="A2" s="19" t="s">
        <v>13</v>
      </c>
      <c r="B2" s="19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13" t="s">
        <v>2</v>
      </c>
      <c r="AW2" s="3"/>
      <c r="AX2" s="3"/>
      <c r="AY2" s="3"/>
      <c r="AZ2" s="3"/>
      <c r="BA2" s="4" t="s">
        <v>3</v>
      </c>
      <c r="BB2" s="3"/>
      <c r="BC2" s="3"/>
      <c r="BD2" s="3"/>
      <c r="BE2" s="3"/>
      <c r="BF2" s="4" t="s">
        <v>4</v>
      </c>
      <c r="BG2" s="3"/>
      <c r="BH2" s="3"/>
      <c r="BI2" s="4" t="s">
        <v>5</v>
      </c>
      <c r="BJ2" s="3"/>
      <c r="BK2" s="3"/>
      <c r="BL2" s="3"/>
      <c r="BM2" s="3"/>
      <c r="BN2" s="4" t="s">
        <v>6</v>
      </c>
      <c r="BO2" s="3"/>
      <c r="BP2" s="3"/>
      <c r="BQ2" s="3" t="s">
        <v>15</v>
      </c>
      <c r="BR2" s="3" t="s">
        <v>16</v>
      </c>
      <c r="BS2" s="11"/>
      <c r="BT2" s="11"/>
      <c r="BU2" s="11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</row>
    <row r="3" spans="1:84" ht="47.25" customHeight="1" x14ac:dyDescent="0.35">
      <c r="A3" s="18" t="s">
        <v>7</v>
      </c>
      <c r="B3" s="18"/>
      <c r="C3" s="4" t="s">
        <v>8</v>
      </c>
      <c r="D3" s="3"/>
      <c r="E3" s="3">
        <v>81.49736</v>
      </c>
      <c r="F3" s="3"/>
      <c r="G3" s="3"/>
      <c r="H3" s="3"/>
      <c r="I3" s="3"/>
      <c r="J3" s="14" t="e">
        <f>#REF!/#REF!/12*1000</f>
        <v>#REF!</v>
      </c>
      <c r="K3" s="3" t="e">
        <f>#REF!/#REF!/6</f>
        <v>#REF!</v>
      </c>
      <c r="L3" s="3" t="e">
        <f>K3/E3-100%</f>
        <v>#REF!</v>
      </c>
      <c r="M3" s="3"/>
      <c r="N3" s="3" t="e">
        <f>#REF!/#REF!/6</f>
        <v>#REF!</v>
      </c>
      <c r="O3" s="3" t="e">
        <f>N3/K3-100%</f>
        <v>#REF!</v>
      </c>
      <c r="P3" s="3"/>
      <c r="Q3" s="3"/>
      <c r="R3" s="3"/>
      <c r="S3" s="3"/>
      <c r="T3" s="3" t="e">
        <f>#REF!/#REF!/6</f>
        <v>#REF!</v>
      </c>
      <c r="U3" s="3"/>
      <c r="V3" s="3"/>
      <c r="W3" s="3" t="e">
        <f>#REF!/#REF!/6</f>
        <v>#REF!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 t="e">
        <f>AK3*1000</f>
        <v>#REF!</v>
      </c>
      <c r="AI3" s="14"/>
      <c r="AJ3" s="3" t="e">
        <f>#REF!/#REF!/6</f>
        <v>#REF!</v>
      </c>
      <c r="AK3" s="3" t="e">
        <f>#REF!/#REF!/6</f>
        <v>#REF!</v>
      </c>
      <c r="AL3" s="3"/>
      <c r="AM3" s="3" t="e">
        <f>#REF!/#REF!/6*1000</f>
        <v>#REF!</v>
      </c>
      <c r="AN3" s="4"/>
      <c r="AO3" s="4"/>
      <c r="AP3" s="4"/>
      <c r="AQ3" s="4"/>
      <c r="AR3" s="4"/>
      <c r="AS3" s="4"/>
      <c r="AT3" s="4"/>
      <c r="AU3" s="4"/>
      <c r="AV3" s="4">
        <v>69082.69</v>
      </c>
      <c r="AW3" s="4"/>
      <c r="AX3" s="4" t="e">
        <f>#REF!/#REF!/6*1000</f>
        <v>#REF!</v>
      </c>
      <c r="AY3" s="4"/>
      <c r="AZ3" s="4" t="e">
        <f>#REF!/#REF!/6*1000</f>
        <v>#REF!</v>
      </c>
      <c r="BA3" s="4" t="e">
        <f>AZ3/AX3*100-100</f>
        <v>#REF!</v>
      </c>
      <c r="BB3" s="4"/>
      <c r="BC3" s="4"/>
      <c r="BD3" s="4"/>
      <c r="BE3" s="4"/>
      <c r="BF3" s="4">
        <v>48054.44</v>
      </c>
      <c r="BG3" s="3" t="e">
        <f>#REF!/#REF!/6*1000</f>
        <v>#REF!</v>
      </c>
      <c r="BH3" s="3" t="e">
        <f>#REF!/#REF!/6*1000</f>
        <v>#REF!</v>
      </c>
      <c r="BI3" s="4" t="e">
        <f>BH3/BG3*100-100</f>
        <v>#REF!</v>
      </c>
      <c r="BJ3" s="4"/>
      <c r="BK3" s="4"/>
      <c r="BL3" s="4"/>
      <c r="BM3" s="4"/>
      <c r="BN3" s="4"/>
      <c r="BO3" s="4"/>
      <c r="BP3" s="4"/>
      <c r="BQ3" s="4">
        <v>46059.48</v>
      </c>
      <c r="BR3" s="4">
        <v>44841.4</v>
      </c>
      <c r="BS3" s="6"/>
      <c r="BT3" s="6"/>
      <c r="BU3" s="6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</row>
    <row r="4" spans="1:84" ht="52.5" customHeight="1" x14ac:dyDescent="0.35">
      <c r="A4" s="18" t="s">
        <v>9</v>
      </c>
      <c r="B4" s="18"/>
      <c r="C4" s="4" t="s">
        <v>1</v>
      </c>
      <c r="D4" s="3"/>
      <c r="E4" s="3">
        <v>9.4500000000000001E-2</v>
      </c>
      <c r="F4" s="3"/>
      <c r="G4" s="3"/>
      <c r="H4" s="3"/>
      <c r="I4" s="3"/>
      <c r="J4" s="14" t="e">
        <f>#REF!/#REF!</f>
        <v>#REF!</v>
      </c>
      <c r="K4" s="3">
        <v>9.4409999999999994E-2</v>
      </c>
      <c r="L4" s="3">
        <f t="shared" ref="L4:L5" si="0">K4/E4-100%</f>
        <v>-9.5238095238103782E-4</v>
      </c>
      <c r="M4" s="3"/>
      <c r="N4" s="3">
        <v>0.10308</v>
      </c>
      <c r="O4" s="3">
        <f>N4/K4-100%</f>
        <v>9.1833492214807855E-2</v>
      </c>
      <c r="P4" s="3"/>
      <c r="Q4" s="3"/>
      <c r="R4" s="3"/>
      <c r="S4" s="3"/>
      <c r="T4" s="3" t="e">
        <f>#REF!/#REF!/1000</f>
        <v>#REF!</v>
      </c>
      <c r="U4" s="3"/>
      <c r="V4" s="3"/>
      <c r="W4" s="3" t="e">
        <f>#REF!/#REF!/1000</f>
        <v>#REF!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 t="e">
        <f>AK4*1000</f>
        <v>#REF!</v>
      </c>
      <c r="AI4" s="14"/>
      <c r="AJ4" s="3" t="e">
        <f>#REF!/#REF!/1000</f>
        <v>#REF!</v>
      </c>
      <c r="AK4" s="3" t="e">
        <f>#REF!/#REF!/1000</f>
        <v>#REF!</v>
      </c>
      <c r="AL4" s="3"/>
      <c r="AM4" s="3" t="e">
        <f>#REF!/#REF!</f>
        <v>#REF!</v>
      </c>
      <c r="AN4" s="4"/>
      <c r="AO4" s="4"/>
      <c r="AP4" s="4"/>
      <c r="AQ4" s="4"/>
      <c r="AR4" s="4"/>
      <c r="AS4" s="4"/>
      <c r="AT4" s="4"/>
      <c r="AU4" s="4"/>
      <c r="AV4" s="4">
        <v>155.66999999999999</v>
      </c>
      <c r="AW4" s="4"/>
      <c r="AX4" s="4" t="e">
        <f>#REF!/#REF!</f>
        <v>#REF!</v>
      </c>
      <c r="AY4" s="4"/>
      <c r="AZ4" s="4" t="e">
        <f>#REF!/#REF!</f>
        <v>#REF!</v>
      </c>
      <c r="BA4" s="4" t="e">
        <f t="shared" ref="BA4:BA5" si="1">AZ4/AX4*100-100</f>
        <v>#REF!</v>
      </c>
      <c r="BB4" s="4"/>
      <c r="BC4" s="4"/>
      <c r="BD4" s="4"/>
      <c r="BE4" s="4"/>
      <c r="BF4" s="4">
        <v>149.76</v>
      </c>
      <c r="BG4" s="3" t="e">
        <f>#REF!/#REF!</f>
        <v>#REF!</v>
      </c>
      <c r="BH4" s="3" t="e">
        <f>#REF!/#REF!</f>
        <v>#REF!</v>
      </c>
      <c r="BI4" s="4" t="e">
        <f t="shared" ref="BI4:BI5" si="2">BH4/BG4*100-100</f>
        <v>#REF!</v>
      </c>
      <c r="BJ4" s="4"/>
      <c r="BK4" s="4"/>
      <c r="BL4" s="4"/>
      <c r="BM4" s="4"/>
      <c r="BN4" s="4"/>
      <c r="BO4" s="4"/>
      <c r="BP4" s="4"/>
      <c r="BQ4" s="4">
        <v>173.68</v>
      </c>
      <c r="BR4" s="4">
        <v>177.87</v>
      </c>
      <c r="BS4" s="6"/>
      <c r="BT4" s="6"/>
      <c r="BU4" s="6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</row>
    <row r="5" spans="1:84" ht="54.75" customHeight="1" x14ac:dyDescent="0.35">
      <c r="A5" s="18" t="s">
        <v>10</v>
      </c>
      <c r="B5" s="18"/>
      <c r="C5" s="4" t="s">
        <v>11</v>
      </c>
      <c r="D5" s="3"/>
      <c r="E5" s="3">
        <v>0.30870999999999998</v>
      </c>
      <c r="F5" s="3"/>
      <c r="G5" s="3"/>
      <c r="H5" s="3"/>
      <c r="I5" s="3"/>
      <c r="J5" s="14" t="e">
        <f>#REF!/#REF!</f>
        <v>#REF!</v>
      </c>
      <c r="K5" s="3">
        <v>0.28058999999999995</v>
      </c>
      <c r="L5" s="3">
        <f t="shared" si="0"/>
        <v>-9.1088724045220504E-2</v>
      </c>
      <c r="M5" s="3"/>
      <c r="N5" s="3">
        <v>0.30266000000000004</v>
      </c>
      <c r="O5" s="3">
        <f>N5/K5-100%</f>
        <v>7.8655689796500505E-2</v>
      </c>
      <c r="P5" s="3"/>
      <c r="Q5" s="3"/>
      <c r="R5" s="3"/>
      <c r="S5" s="3"/>
      <c r="T5" s="3" t="e">
        <f>#REF!/#REF!/1000</f>
        <v>#REF!</v>
      </c>
      <c r="U5" s="3"/>
      <c r="V5" s="3"/>
      <c r="W5" s="3" t="e">
        <f>#REF!/#REF!/1000</f>
        <v>#REF!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 t="e">
        <f t="shared" ref="AH5" si="3">AK5</f>
        <v>#REF!</v>
      </c>
      <c r="AI5" s="14"/>
      <c r="AJ5" s="3" t="e">
        <f>#REF!/#REF!/1000</f>
        <v>#REF!</v>
      </c>
      <c r="AK5" s="3" t="e">
        <f>#REF!/#REF!/1000</f>
        <v>#REF!</v>
      </c>
      <c r="AL5" s="3"/>
      <c r="AM5" s="3" t="e">
        <f>#REF!/#REF!/1000</f>
        <v>#REF!</v>
      </c>
      <c r="AN5" s="4"/>
      <c r="AO5" s="4"/>
      <c r="AP5" s="4"/>
      <c r="AQ5" s="4"/>
      <c r="AR5" s="4"/>
      <c r="AS5" s="4"/>
      <c r="AT5" s="4"/>
      <c r="AU5" s="4"/>
      <c r="AV5" s="4">
        <f>0.4539</f>
        <v>0.45390000000000003</v>
      </c>
      <c r="AW5" s="4"/>
      <c r="AX5" s="4" t="e">
        <f>#REF!/#REF!/1000</f>
        <v>#REF!</v>
      </c>
      <c r="AY5" s="4"/>
      <c r="AZ5" s="4" t="e">
        <f>#REF!/#REF!/1000</f>
        <v>#REF!</v>
      </c>
      <c r="BA5" s="4" t="e">
        <f t="shared" si="1"/>
        <v>#REF!</v>
      </c>
      <c r="BB5" s="4"/>
      <c r="BC5" s="4"/>
      <c r="BD5" s="4"/>
      <c r="BE5" s="4"/>
      <c r="BF5" s="4">
        <v>0.38</v>
      </c>
      <c r="BG5" s="3" t="e">
        <f>#REF!/#REF!/1000</f>
        <v>#REF!</v>
      </c>
      <c r="BH5" s="3" t="e">
        <f>#REF!/#REF!/1000</f>
        <v>#REF!</v>
      </c>
      <c r="BI5" s="4" t="e">
        <f t="shared" si="2"/>
        <v>#REF!</v>
      </c>
      <c r="BJ5" s="4"/>
      <c r="BK5" s="4"/>
      <c r="BL5" s="4"/>
      <c r="BM5" s="4"/>
      <c r="BN5" s="4"/>
      <c r="BO5" s="4"/>
      <c r="BP5" s="4"/>
      <c r="BQ5" s="17">
        <v>0.39935999999999999</v>
      </c>
      <c r="BR5" s="17">
        <v>0.40355999999999997</v>
      </c>
      <c r="BS5" s="6"/>
      <c r="BT5" s="6"/>
      <c r="BU5" s="6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</row>
    <row r="6" spans="1:84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6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</row>
    <row r="7" spans="1:84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6"/>
      <c r="AO7" s="8"/>
      <c r="AP7" s="8"/>
      <c r="AQ7" s="8"/>
      <c r="AR7" s="8"/>
      <c r="AS7" s="8"/>
      <c r="AT7" s="8"/>
      <c r="AU7" s="8"/>
      <c r="AV7" s="8"/>
      <c r="AW7" s="8"/>
      <c r="AX7" s="8" t="e">
        <f>AX3*6*#REF!/1000</f>
        <v>#REF!</v>
      </c>
      <c r="AY7" s="8" t="e">
        <f>AY3*6*#REF!/1000</f>
        <v>#REF!</v>
      </c>
      <c r="AZ7" s="8" t="e">
        <f>AZ3*6*#REF!/1000</f>
        <v>#REF!</v>
      </c>
      <c r="BA7" s="9" t="e">
        <f>SUM(AX7:AZ7)</f>
        <v>#REF!</v>
      </c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</row>
    <row r="8" spans="1:84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6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9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</row>
    <row r="9" spans="1:84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6"/>
      <c r="AO9" s="8"/>
      <c r="AP9" s="8"/>
      <c r="AQ9" s="8"/>
      <c r="AR9" s="8"/>
      <c r="AS9" s="8"/>
      <c r="AT9" s="8"/>
      <c r="AU9" s="8"/>
      <c r="AV9" s="8"/>
      <c r="AW9" s="8"/>
      <c r="AX9" s="8" t="e">
        <f>AX4*#REF!</f>
        <v>#REF!</v>
      </c>
      <c r="AY9" s="8" t="e">
        <f>AY4*#REF!</f>
        <v>#REF!</v>
      </c>
      <c r="AZ9" s="8" t="e">
        <f>AZ4*#REF!</f>
        <v>#REF!</v>
      </c>
      <c r="BA9" s="9" t="e">
        <f>SUM(AX9:AZ9)</f>
        <v>#REF!</v>
      </c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6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9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6"/>
      <c r="AO11" s="8"/>
      <c r="AP11" s="8"/>
      <c r="AQ11" s="8"/>
      <c r="AR11" s="8"/>
      <c r="AS11" s="8"/>
      <c r="AT11" s="8"/>
      <c r="AU11" s="8"/>
      <c r="AV11" s="6"/>
      <c r="AW11" s="8"/>
      <c r="AX11" s="8" t="e">
        <f>AX5*1000*#REF!</f>
        <v>#REF!</v>
      </c>
      <c r="AY11" s="8" t="e">
        <f>AY5*1000*#REF!</f>
        <v>#REF!</v>
      </c>
      <c r="AZ11" s="8" t="e">
        <f>AZ5*1000*#REF!</f>
        <v>#REF!</v>
      </c>
      <c r="BA11" s="9" t="e">
        <f>SUM(AX11:AZ11)</f>
        <v>#REF!</v>
      </c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6"/>
      <c r="AO12" s="8"/>
      <c r="AP12" s="8"/>
      <c r="AQ12" s="8"/>
      <c r="AR12" s="8"/>
      <c r="AS12" s="8"/>
      <c r="AT12" s="8"/>
      <c r="AU12" s="8"/>
      <c r="AV12" s="6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6"/>
      <c r="AO13" s="8"/>
      <c r="AP13" s="8"/>
      <c r="AQ13" s="8"/>
      <c r="AR13" s="8"/>
      <c r="AS13" s="8"/>
      <c r="AT13" s="8" t="s">
        <v>12</v>
      </c>
      <c r="AU13" s="8"/>
      <c r="AV13" s="6"/>
      <c r="AW13" s="10"/>
      <c r="AX13" s="4" t="e">
        <f>AX14*#REF!</f>
        <v>#REF!</v>
      </c>
      <c r="AY13" s="4"/>
      <c r="AZ13" s="4" t="e">
        <f>AZ14*#REF!</f>
        <v>#REF!</v>
      </c>
      <c r="BA13" s="4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6"/>
      <c r="AO14" s="8"/>
      <c r="AP14" s="8"/>
      <c r="AQ14" s="8"/>
      <c r="AR14" s="8"/>
      <c r="AS14" s="8"/>
      <c r="AT14" s="8"/>
      <c r="AU14" s="8"/>
      <c r="AV14" s="6"/>
      <c r="AW14" s="8"/>
      <c r="AX14" s="8">
        <v>1936.46</v>
      </c>
      <c r="AY14" s="8"/>
      <c r="AZ14" s="8">
        <v>1987.94</v>
      </c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6"/>
      <c r="AO15" s="8"/>
      <c r="AP15" s="8"/>
      <c r="AQ15" s="8"/>
      <c r="AR15" s="8"/>
      <c r="AS15" s="8"/>
      <c r="AT15" s="8"/>
      <c r="AU15" s="8"/>
      <c r="AV15" s="6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</row>
    <row r="16" spans="1:84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</row>
    <row r="17" spans="1:84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</row>
    <row r="18" spans="1:84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</row>
    <row r="19" spans="1:84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</row>
    <row r="20" spans="1:84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</row>
    <row r="21" spans="1:84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</row>
    <row r="22" spans="1:84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</row>
    <row r="23" spans="1:84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4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4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</row>
    <row r="26" spans="1:84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</row>
    <row r="27" spans="1:84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</row>
    <row r="28" spans="1:84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</row>
    <row r="29" spans="1:84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</row>
    <row r="30" spans="1:84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</row>
    <row r="31" spans="1:84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</row>
    <row r="32" spans="1:84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</row>
    <row r="33" spans="1:84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</row>
    <row r="34" spans="1:84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</row>
    <row r="35" spans="1:84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</row>
    <row r="36" spans="1:84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</row>
    <row r="37" spans="1:84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</row>
    <row r="38" spans="1:84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</row>
    <row r="39" spans="1:84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</row>
    <row r="40" spans="1:84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</row>
    <row r="41" spans="1:84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</row>
    <row r="42" spans="1:84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</row>
    <row r="43" spans="1:84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</row>
    <row r="44" spans="1:84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</row>
    <row r="45" spans="1:84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</row>
    <row r="46" spans="1:84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</row>
    <row r="47" spans="1:84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</row>
    <row r="48" spans="1:84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</row>
    <row r="49" spans="1:84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</row>
    <row r="50" spans="1:84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</row>
    <row r="51" spans="1:84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</row>
    <row r="52" spans="1:84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</row>
    <row r="53" spans="1:84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</row>
    <row r="54" spans="1:84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</row>
    <row r="55" spans="1:84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</row>
    <row r="56" spans="1:84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</row>
    <row r="57" spans="1:84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</row>
    <row r="58" spans="1:84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</row>
    <row r="59" spans="1:84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</row>
    <row r="60" spans="1:84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x14ac:dyDescent="0.3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x14ac:dyDescent="0.3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x14ac:dyDescent="0.3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x14ac:dyDescent="0.35">
      <c r="AC86" s="5"/>
      <c r="AE86" s="5"/>
      <c r="AF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x14ac:dyDescent="0.35">
      <c r="AC87" s="5"/>
      <c r="AE87" s="5"/>
      <c r="AF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x14ac:dyDescent="0.35">
      <c r="AC88" s="5"/>
      <c r="AE88" s="5"/>
      <c r="AF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x14ac:dyDescent="0.35">
      <c r="AC89" s="5"/>
      <c r="AE89" s="5"/>
      <c r="AF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x14ac:dyDescent="0.35">
      <c r="AC90" s="5"/>
      <c r="AE90" s="5"/>
      <c r="AF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x14ac:dyDescent="0.35">
      <c r="AC91" s="5"/>
      <c r="AE91" s="5"/>
      <c r="AF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x14ac:dyDescent="0.35">
      <c r="AC92" s="5"/>
      <c r="AE92" s="5"/>
      <c r="AF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x14ac:dyDescent="0.35">
      <c r="AC93" s="5"/>
      <c r="AE93" s="5"/>
      <c r="AF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x14ac:dyDescent="0.35">
      <c r="AC94" s="5"/>
      <c r="AE94" s="5"/>
      <c r="AF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x14ac:dyDescent="0.35">
      <c r="AC95" s="5"/>
      <c r="AE95" s="5"/>
      <c r="AF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</row>
    <row r="96" spans="1:84" x14ac:dyDescent="0.35">
      <c r="AC96" s="5"/>
      <c r="AE96" s="5"/>
      <c r="AF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</row>
  </sheetData>
  <mergeCells count="5">
    <mergeCell ref="A3:B3"/>
    <mergeCell ref="A4:B4"/>
    <mergeCell ref="A5:B5"/>
    <mergeCell ref="A2:B2"/>
    <mergeCell ref="A1:BR1"/>
  </mergeCells>
  <pageMargins left="3.937007874015748E-2" right="3.937007874015748E-2" top="0.15748031496062992" bottom="0.35433070866141736" header="0.31496062992125984" footer="0.31496062992125984"/>
  <pageSetup paperSize="9" scale="72" fitToHeight="2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Тамбовцев Дмитрий Александрович</dc:creator>
  <cp:lastModifiedBy>Тамбовцев Дмитрий Александрович</cp:lastModifiedBy>
  <dcterms:created xsi:type="dcterms:W3CDTF">2020-02-26T10:05:40Z</dcterms:created>
  <dcterms:modified xsi:type="dcterms:W3CDTF">2020-02-27T03:26:01Z</dcterms:modified>
</cp:coreProperties>
</file>